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ТСЖ 2023-2024\2024\ОТЧЕТЫ на стенд и сайт ТСЖ\"/>
    </mc:Choice>
  </mc:AlternateContent>
  <xr:revisionPtr revIDLastSave="0" documentId="13_ncr:1_{533090EE-E583-4898-B8B2-4B1BDFDABBA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5" i="1" l="1"/>
  <c r="D17" i="1"/>
  <c r="D66" i="1" l="1"/>
  <c r="D46" i="1"/>
  <c r="E41" i="1" l="1"/>
  <c r="E46" i="1" l="1"/>
  <c r="E52" i="1" l="1"/>
  <c r="A38" i="1" l="1"/>
  <c r="D38" i="1" l="1"/>
  <c r="B38" i="1" l="1"/>
  <c r="E38" i="1" s="1"/>
  <c r="E5" i="1" l="1"/>
</calcChain>
</file>

<file path=xl/sharedStrings.xml><?xml version="1.0" encoding="utf-8"?>
<sst xmlns="http://schemas.openxmlformats.org/spreadsheetml/2006/main" count="66" uniqueCount="62">
  <si>
    <t>Поступило на расчетный счет за месяц</t>
  </si>
  <si>
    <t>Наименование хозяйственной операции (расход)</t>
  </si>
  <si>
    <t>Сумма расхода</t>
  </si>
  <si>
    <t>Итого</t>
  </si>
  <si>
    <t>Расходы на услуги банков</t>
  </si>
  <si>
    <t>ЗИД: водоснабжение и водоотведение</t>
  </si>
  <si>
    <t>ООО "УО РМД":  АДС</t>
  </si>
  <si>
    <t>Бухгалтер ТСЖ Строителей 28</t>
  </si>
  <si>
    <t>Сфера ООО: обслуживание приборов учета тепловой энергии</t>
  </si>
  <si>
    <t>Лифтовик ООО: тех.обслуживание лифтов</t>
  </si>
  <si>
    <t>Прочие налоги и сборы, в том числе:</t>
  </si>
  <si>
    <t>Шарова Ольга Вячеславовна ИП, хоз.материалы</t>
  </si>
  <si>
    <t>Выплаты по зарплате (без НДФЛ), в том числе:</t>
  </si>
  <si>
    <t>Поставщики, в том числе:</t>
  </si>
  <si>
    <t>Баюшкин Дмитрий Александрович ИП: хоз.инвентарь</t>
  </si>
  <si>
    <t>ГАЗПРОМ Газорапределенин Владимир АО</t>
  </si>
  <si>
    <t>Энергосбыт Плюс АО:  электроэнергия ОДН</t>
  </si>
  <si>
    <t>По договорам подряда физическим лицам</t>
  </si>
  <si>
    <t>ВТБ</t>
  </si>
  <si>
    <t>открыт счет с 31.05.2024</t>
  </si>
  <si>
    <t>Владимиров и партнер ООО: краска, кисти</t>
  </si>
  <si>
    <t>Специальный счет по капитальному ремонту:</t>
  </si>
  <si>
    <t>Проведены оплаты авансов в счет работ по капитальному ремонту,  в том числе:</t>
  </si>
  <si>
    <t>Остаток денежных средств на расчетном счете на начало             месяца</t>
  </si>
  <si>
    <t>Остаток денежных средств на расчетном счете на конец месяца</t>
  </si>
  <si>
    <t>Р/счет ПАО Сбербанк</t>
  </si>
  <si>
    <t>Р/счет ПАО ВТБ</t>
  </si>
  <si>
    <t>ПБ ИНЖЕНИУС ООО: проведены оплаты авансов за строительный контроль при выполнении СМР в МКД  по четырем договорам (документы бухгалтеру не представлены)</t>
  </si>
  <si>
    <t>"Строй-Град" ООО ИНН 3305710410-ремонт  цоколя и фасада.</t>
  </si>
  <si>
    <t>СОЛОХИН ИЛЬЯ ВЛАДИМИРОВИЧ ИП (ИНН 331701192162)- замена водопроводной арматуры</t>
  </si>
  <si>
    <t>Справочно:</t>
  </si>
  <si>
    <t>Внутреннее перемещение денежных средств</t>
  </si>
  <si>
    <t>Внутреннее перемещение денежных средств (со счета Сбербанка на счет ВТБ)</t>
  </si>
  <si>
    <t>ТСЖ "Строителей 28"</t>
  </si>
  <si>
    <t>Лавров Вадим Сергеевич (ИП ИНН 330575122876) - ремонт кровли.</t>
  </si>
  <si>
    <t>На хозяйственные расходы под отчет</t>
  </si>
  <si>
    <t>ИТОГО:</t>
  </si>
  <si>
    <t>Наименование подрядчика и работ</t>
  </si>
  <si>
    <t>Сумма</t>
  </si>
  <si>
    <t xml:space="preserve">                             СПРАВКА ПО РАСХОДАМ со спец.счета на капитальный ремонт за июнь- август 2024 г.</t>
  </si>
  <si>
    <t>Примечание бухгалтера:   Документы, подтверждающие списание (расходы) со спец. счета не представлялись</t>
  </si>
  <si>
    <t>ООО "ИКЦ "ИНОК": освидетельствование лифтов</t>
  </si>
  <si>
    <t>ВОКА №1: соглашения об урегулировании спора с Сочневой Е.Г. (не представлено в бухгалтерию)</t>
  </si>
  <si>
    <r>
      <t xml:space="preserve">Певцов С.А.ИП: </t>
    </r>
    <r>
      <rPr>
        <sz val="11"/>
        <color theme="1"/>
        <rFont val="Times New Roman"/>
        <family val="1"/>
        <charset val="204"/>
      </rPr>
      <t xml:space="preserve"> по счету 4389 от 29 октября 2024</t>
    </r>
  </si>
  <si>
    <t>Сочнева Е.Г.: выплата компенсации морального вреда Сочневой Е.Г. по соглашению от 16.10.2024          (документы не представлены)</t>
  </si>
  <si>
    <t>Налог по УСН (0)</t>
  </si>
  <si>
    <t>"Тензор" ООО : права использования СБИС модуль ЭДО 500 документов</t>
  </si>
  <si>
    <t>Самозанятый гражданин Захаров Данила Алексеевич: проверка вентиляц.каналов</t>
  </si>
  <si>
    <t>Фонарев Д.В. ИП: ремонт домофонов, настройка электромагнита</t>
  </si>
  <si>
    <t>Дорожник ООО: работа погрузчика по перевозке песка</t>
  </si>
  <si>
    <t xml:space="preserve"> "ТеплоПромЭкс" ООО: тех.обслуживание ТПП</t>
  </si>
  <si>
    <t>уплата процентов от банка на остаток денежных средств на счете</t>
  </si>
  <si>
    <t xml:space="preserve"> ОТЧЕТ по поступлениям и произведенным расходам  за декабрь 2024 года по р/счетам</t>
  </si>
  <si>
    <t>Солохин Илья Владимирович ИП: уборка снега</t>
  </si>
  <si>
    <t>СПРАВКА по расходам со специального счета капит.ремонта нарастающим итогом с июня по декабрь 2024г</t>
  </si>
  <si>
    <t>НДФЛ   (44125)</t>
  </si>
  <si>
    <t>ОСВ     (54525,70)</t>
  </si>
  <si>
    <t>Солохин  Илья Владимирович ИП (ИНН 331701192162)- обслуживание водопроводов за октябрь 2024 г., согласно договора №1-28/то от 01.07.2024  (не представлено в бухгалтерию).</t>
  </si>
  <si>
    <t>председатель, пом.председателя -62640,00, из них премия к Новому году -200010,00</t>
  </si>
  <si>
    <t>бухгалтеры (2 чел.)- 32712,00</t>
  </si>
  <si>
    <t>дворники (2 чел. на 0,5 ставки)-26770,00</t>
  </si>
  <si>
    <t>уборщицы подъездов (3 чел.) - 46831,00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</si>
</sst>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8"/>
      <name val="Arial"/>
      <family val="2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theme="9" tint="0.79998168889431442"/>
      </patternFill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theme="9"/>
      </bottom>
      <diagonal/>
    </border>
  </borders>
  <cellStyleXfs count="2">
    <xf numFmtId="0" fontId="0" fillId="0" borderId="0"/>
    <xf numFmtId="0" fontId="2" fillId="0" borderId="0"/>
  </cellStyleXfs>
  <cellXfs count="39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Border="1"/>
    <xf numFmtId="14" fontId="3" fillId="0" borderId="0" xfId="0" applyNumberFormat="1" applyFont="1"/>
    <xf numFmtId="0" fontId="0" fillId="0" borderId="0" xfId="0" applyFont="1"/>
    <xf numFmtId="14" fontId="0" fillId="0" borderId="0" xfId="0" applyNumberFormat="1" applyFont="1"/>
    <xf numFmtId="4" fontId="5" fillId="2" borderId="0" xfId="0" applyNumberFormat="1" applyFont="1" applyFill="1"/>
    <xf numFmtId="0" fontId="5" fillId="2" borderId="0" xfId="0" applyFont="1" applyFill="1"/>
    <xf numFmtId="4" fontId="5" fillId="0" borderId="0" xfId="0" applyNumberFormat="1" applyFont="1" applyFill="1"/>
    <xf numFmtId="0" fontId="5" fillId="0" borderId="0" xfId="0" applyFont="1" applyFill="1"/>
    <xf numFmtId="0" fontId="0" fillId="0" borderId="0" xfId="0" applyFont="1" applyAlignment="1">
      <alignment wrapText="1"/>
    </xf>
    <xf numFmtId="4" fontId="5" fillId="0" borderId="0" xfId="0" applyNumberFormat="1" applyFont="1" applyFill="1" applyAlignment="1">
      <alignment wrapText="1"/>
    </xf>
    <xf numFmtId="3" fontId="0" fillId="0" borderId="0" xfId="0" applyNumberFormat="1" applyFont="1"/>
    <xf numFmtId="4" fontId="0" fillId="0" borderId="0" xfId="0" applyNumberFormat="1" applyFont="1"/>
    <xf numFmtId="0" fontId="6" fillId="0" borderId="2" xfId="1" applyNumberFormat="1" applyFont="1" applyBorder="1" applyAlignment="1">
      <alignment vertical="top" wrapText="1" indent="1"/>
    </xf>
    <xf numFmtId="4" fontId="4" fillId="0" borderId="0" xfId="0" applyNumberFormat="1" applyFont="1" applyFill="1" applyAlignment="1">
      <alignment wrapText="1"/>
    </xf>
    <xf numFmtId="4" fontId="0" fillId="0" borderId="0" xfId="0" applyNumberFormat="1" applyFont="1" applyFill="1"/>
    <xf numFmtId="4" fontId="0" fillId="0" borderId="0" xfId="0" applyNumberFormat="1" applyFont="1" applyFill="1" applyAlignment="1">
      <alignment wrapText="1"/>
    </xf>
    <xf numFmtId="0" fontId="7" fillId="0" borderId="0" xfId="0" applyFont="1"/>
    <xf numFmtId="0" fontId="8" fillId="0" borderId="1" xfId="1" applyNumberFormat="1" applyFont="1" applyBorder="1" applyAlignment="1">
      <alignment vertical="top" wrapText="1" indent="1"/>
    </xf>
    <xf numFmtId="0" fontId="6" fillId="0" borderId="1" xfId="1" applyNumberFormat="1" applyFont="1" applyBorder="1" applyAlignment="1">
      <alignment vertical="top" wrapText="1" indent="1"/>
    </xf>
    <xf numFmtId="2" fontId="0" fillId="0" borderId="0" xfId="0" applyNumberFormat="1" applyFont="1"/>
    <xf numFmtId="3" fontId="0" fillId="0" borderId="0" xfId="0" applyNumberFormat="1" applyFont="1" applyBorder="1"/>
    <xf numFmtId="0" fontId="0" fillId="0" borderId="0" xfId="0" applyFont="1" applyBorder="1"/>
    <xf numFmtId="0" fontId="9" fillId="0" borderId="0" xfId="0" applyFont="1"/>
    <xf numFmtId="0" fontId="5" fillId="0" borderId="0" xfId="0" applyFont="1"/>
    <xf numFmtId="0" fontId="6" fillId="0" borderId="4" xfId="1" applyNumberFormat="1" applyFont="1" applyBorder="1" applyAlignment="1">
      <alignment vertical="top" wrapText="1" indent="1"/>
    </xf>
    <xf numFmtId="0" fontId="0" fillId="3" borderId="3" xfId="0" applyFont="1" applyFill="1" applyBorder="1" applyAlignment="1">
      <alignment wrapText="1"/>
    </xf>
    <xf numFmtId="0" fontId="0" fillId="0" borderId="3" xfId="0" applyFont="1" applyBorder="1" applyAlignment="1">
      <alignment wrapText="1"/>
    </xf>
    <xf numFmtId="3" fontId="0" fillId="0" borderId="0" xfId="0" applyNumberFormat="1"/>
    <xf numFmtId="0" fontId="11" fillId="0" borderId="0" xfId="0" applyFont="1"/>
    <xf numFmtId="0" fontId="5" fillId="0" borderId="0" xfId="0" applyFont="1" applyAlignment="1">
      <alignment wrapText="1"/>
    </xf>
    <xf numFmtId="4" fontId="12" fillId="0" borderId="0" xfId="0" applyNumberFormat="1" applyFont="1" applyFill="1" applyAlignment="1">
      <alignment wrapText="1"/>
    </xf>
    <xf numFmtId="4" fontId="0" fillId="0" borderId="0" xfId="0" applyNumberFormat="1"/>
    <xf numFmtId="3" fontId="1" fillId="0" borderId="0" xfId="0" applyNumberFormat="1" applyFont="1"/>
  </cellXfs>
  <cellStyles count="2">
    <cellStyle name="Обычный" xfId="0" builtinId="0"/>
    <cellStyle name="Обычный_Лист1" xfId="1" xr:uid="{00000000-0005-0000-0000-000001000000}"/>
  </cellStyles>
  <dxfs count="7"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3:E53" totalsRowShown="0" headerRowDxfId="6" dataDxfId="5">
  <autoFilter ref="A3:E53" xr:uid="{00000000-0009-0000-0100-000001000000}"/>
  <tableColumns count="5">
    <tableColumn id="8" xr3:uid="{00000000-0010-0000-0000-000008000000}" name="Остаток денежных средств на расчетном счете на начало             месяца" dataDxfId="4"/>
    <tableColumn id="1" xr3:uid="{00000000-0010-0000-0000-000001000000}" name="Поступило на расчетный счет за месяц" dataDxfId="3"/>
    <tableColumn id="2" xr3:uid="{00000000-0010-0000-0000-000002000000}" name="Наименование хозяйственной операции (расход)" dataDxfId="2"/>
    <tableColumn id="3" xr3:uid="{00000000-0010-0000-0000-000003000000}" name="Сумма расхода" dataDxfId="1"/>
    <tableColumn id="4" xr3:uid="{00000000-0010-0000-0000-000004000000}" name="Остаток денежных средств на расчетном счете на конец месяца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9"/>
  <sheetViews>
    <sheetView tabSelected="1" topLeftCell="A25" workbookViewId="0">
      <selection activeCell="D65" sqref="D65"/>
    </sheetView>
  </sheetViews>
  <sheetFormatPr defaultRowHeight="15" x14ac:dyDescent="0.25"/>
  <cols>
    <col min="1" max="1" width="12.28515625" customWidth="1"/>
    <col min="2" max="2" width="15.140625" customWidth="1"/>
    <col min="3" max="3" width="48.7109375" customWidth="1"/>
    <col min="4" max="4" width="16" customWidth="1"/>
    <col min="5" max="5" width="17.140625" customWidth="1"/>
    <col min="6" max="6" width="14" customWidth="1"/>
    <col min="7" max="7" width="11.85546875" customWidth="1"/>
  </cols>
  <sheetData>
    <row r="1" spans="1:5" ht="18.75" x14ac:dyDescent="0.3">
      <c r="C1" s="28" t="s">
        <v>33</v>
      </c>
    </row>
    <row r="2" spans="1:5" ht="18" customHeight="1" x14ac:dyDescent="0.25">
      <c r="A2" s="2" t="s">
        <v>52</v>
      </c>
      <c r="B2" s="3"/>
      <c r="C2" s="2"/>
      <c r="D2" s="2"/>
      <c r="E2" s="1"/>
    </row>
    <row r="3" spans="1:5" ht="105" x14ac:dyDescent="0.25">
      <c r="A3" s="14" t="s">
        <v>23</v>
      </c>
      <c r="B3" s="14" t="s">
        <v>0</v>
      </c>
      <c r="C3" s="14" t="s">
        <v>1</v>
      </c>
      <c r="D3" s="8" t="s">
        <v>2</v>
      </c>
      <c r="E3" s="14" t="s">
        <v>24</v>
      </c>
    </row>
    <row r="4" spans="1:5" ht="30" x14ac:dyDescent="0.25">
      <c r="A4" s="14" t="s">
        <v>25</v>
      </c>
      <c r="B4" s="14"/>
      <c r="C4" s="14"/>
      <c r="D4" s="8"/>
      <c r="E4" s="14"/>
    </row>
    <row r="5" spans="1:5" ht="15" customHeight="1" x14ac:dyDescent="0.25">
      <c r="A5" s="17">
        <v>2986.29</v>
      </c>
      <c r="B5" s="17">
        <v>588203.73</v>
      </c>
      <c r="C5" s="8" t="s">
        <v>12</v>
      </c>
      <c r="D5" s="17">
        <v>168953</v>
      </c>
      <c r="E5" s="17">
        <f>A38+B38-D38</f>
        <v>14360</v>
      </c>
    </row>
    <row r="6" spans="1:5" ht="30" x14ac:dyDescent="0.25">
      <c r="A6" s="8"/>
      <c r="B6" s="8"/>
      <c r="C6" s="14" t="s">
        <v>58</v>
      </c>
      <c r="D6" s="8"/>
      <c r="E6" s="8"/>
    </row>
    <row r="7" spans="1:5" x14ac:dyDescent="0.25">
      <c r="A7" s="8"/>
      <c r="B7" s="8"/>
      <c r="C7" s="8" t="s">
        <v>59</v>
      </c>
      <c r="D7" s="8"/>
      <c r="E7" s="8"/>
    </row>
    <row r="8" spans="1:5" x14ac:dyDescent="0.25">
      <c r="A8" s="8"/>
      <c r="B8" s="8"/>
      <c r="C8" s="8" t="s">
        <v>61</v>
      </c>
      <c r="D8" s="8"/>
      <c r="E8" s="8"/>
    </row>
    <row r="9" spans="1:5" ht="19.5" customHeight="1" x14ac:dyDescent="0.25">
      <c r="A9" s="8"/>
      <c r="B9" s="8"/>
      <c r="C9" s="8" t="s">
        <v>60</v>
      </c>
      <c r="D9" s="8"/>
      <c r="E9" s="8"/>
    </row>
    <row r="10" spans="1:5" x14ac:dyDescent="0.25">
      <c r="A10" s="8"/>
      <c r="B10" s="8"/>
      <c r="C10" s="14" t="s">
        <v>35</v>
      </c>
      <c r="D10" s="17">
        <v>0</v>
      </c>
      <c r="E10" s="8"/>
    </row>
    <row r="11" spans="1:5" x14ac:dyDescent="0.25">
      <c r="A11" s="8"/>
      <c r="B11" s="8"/>
      <c r="C11" s="8" t="s">
        <v>4</v>
      </c>
      <c r="D11" s="17">
        <v>1289.32</v>
      </c>
      <c r="E11" s="8"/>
    </row>
    <row r="12" spans="1:5" ht="30" x14ac:dyDescent="0.25">
      <c r="A12" s="8"/>
      <c r="B12" s="8"/>
      <c r="C12" s="35" t="s">
        <v>32</v>
      </c>
      <c r="D12" s="17">
        <v>10000</v>
      </c>
      <c r="E12" s="8"/>
    </row>
    <row r="13" spans="1:5" x14ac:dyDescent="0.25">
      <c r="A13" s="8"/>
      <c r="B13" s="8"/>
      <c r="C13" s="8" t="s">
        <v>10</v>
      </c>
      <c r="D13" s="17">
        <v>98650.7</v>
      </c>
      <c r="E13" s="8"/>
    </row>
    <row r="14" spans="1:5" x14ac:dyDescent="0.25">
      <c r="A14" s="8"/>
      <c r="B14" s="8"/>
      <c r="C14" s="8" t="s">
        <v>55</v>
      </c>
      <c r="D14" s="8"/>
      <c r="E14" s="8"/>
    </row>
    <row r="15" spans="1:5" x14ac:dyDescent="0.25">
      <c r="A15" s="8"/>
      <c r="B15" s="8"/>
      <c r="C15" s="8" t="s">
        <v>45</v>
      </c>
      <c r="D15" s="8"/>
      <c r="E15" s="8"/>
    </row>
    <row r="16" spans="1:5" x14ac:dyDescent="0.25">
      <c r="A16" s="8"/>
      <c r="B16" s="8"/>
      <c r="C16" s="8" t="s">
        <v>56</v>
      </c>
      <c r="D16" s="8"/>
      <c r="E16" s="8"/>
    </row>
    <row r="17" spans="1:7" x14ac:dyDescent="0.25">
      <c r="A17" s="8"/>
      <c r="B17" s="8"/>
      <c r="C17" s="22" t="s">
        <v>13</v>
      </c>
      <c r="D17" s="17">
        <f>D18+D19+D20+D21+D22+D23+D24+D25+D26+D27+D28+D29+D30+D31+D32+D33+D34+D35+D36+D37</f>
        <v>297937</v>
      </c>
      <c r="E17" s="8"/>
    </row>
    <row r="18" spans="1:7" x14ac:dyDescent="0.25">
      <c r="A18" s="8"/>
      <c r="B18" s="8"/>
      <c r="C18" s="8" t="s">
        <v>15</v>
      </c>
      <c r="D18" s="17">
        <v>50000</v>
      </c>
      <c r="E18" s="8"/>
    </row>
    <row r="19" spans="1:7" x14ac:dyDescent="0.25">
      <c r="A19" s="8"/>
      <c r="B19" s="8"/>
      <c r="C19" s="8" t="s">
        <v>5</v>
      </c>
      <c r="D19" s="17">
        <v>90000</v>
      </c>
      <c r="E19" s="8"/>
    </row>
    <row r="20" spans="1:7" ht="19.5" customHeight="1" x14ac:dyDescent="0.25">
      <c r="A20" s="8"/>
      <c r="B20" s="8"/>
      <c r="C20" s="8" t="s">
        <v>16</v>
      </c>
      <c r="D20" s="17">
        <v>45000</v>
      </c>
      <c r="E20" s="8"/>
    </row>
    <row r="21" spans="1:7" ht="19.5" customHeight="1" x14ac:dyDescent="0.25">
      <c r="A21" s="8"/>
      <c r="B21" s="8"/>
      <c r="C21" s="23" t="s">
        <v>8</v>
      </c>
      <c r="D21" s="8"/>
      <c r="E21" s="8"/>
    </row>
    <row r="22" spans="1:7" x14ac:dyDescent="0.25">
      <c r="A22" s="8"/>
      <c r="B22" s="8"/>
      <c r="C22" s="24" t="s">
        <v>9</v>
      </c>
      <c r="D22" s="25">
        <v>35000</v>
      </c>
      <c r="E22" s="8"/>
    </row>
    <row r="23" spans="1:7" x14ac:dyDescent="0.25">
      <c r="A23" s="8"/>
      <c r="B23" s="8"/>
      <c r="C23" s="8" t="s">
        <v>50</v>
      </c>
      <c r="D23" s="17">
        <v>15800</v>
      </c>
      <c r="E23" s="8"/>
    </row>
    <row r="24" spans="1:7" ht="21" customHeight="1" x14ac:dyDescent="0.25">
      <c r="A24" s="8"/>
      <c r="B24" s="8"/>
      <c r="C24" s="8" t="s">
        <v>6</v>
      </c>
      <c r="D24" s="17">
        <v>0</v>
      </c>
      <c r="E24" s="8"/>
    </row>
    <row r="25" spans="1:7" ht="18.75" customHeight="1" x14ac:dyDescent="0.25">
      <c r="A25" s="8"/>
      <c r="B25" s="8"/>
      <c r="C25" s="14" t="s">
        <v>41</v>
      </c>
      <c r="D25" s="8">
        <v>0</v>
      </c>
      <c r="E25" s="8"/>
      <c r="G25" s="37">
        <f>D18+D19+D21+D20+D22+D23+D24+D26+D29+D32+D33+D36</f>
        <v>235800</v>
      </c>
    </row>
    <row r="26" spans="1:7" ht="27.75" customHeight="1" x14ac:dyDescent="0.25">
      <c r="A26" s="8"/>
      <c r="B26" s="8"/>
      <c r="C26" s="14" t="s">
        <v>48</v>
      </c>
      <c r="D26" s="25"/>
      <c r="E26" s="8"/>
    </row>
    <row r="27" spans="1:7" ht="20.25" customHeight="1" x14ac:dyDescent="0.25">
      <c r="A27" s="8"/>
      <c r="B27" s="8"/>
      <c r="C27" s="14" t="s">
        <v>17</v>
      </c>
      <c r="D27" s="25">
        <v>44803</v>
      </c>
      <c r="E27" s="8"/>
    </row>
    <row r="28" spans="1:7" ht="30.75" customHeight="1" x14ac:dyDescent="0.25">
      <c r="A28" s="8"/>
      <c r="B28" s="8"/>
      <c r="C28" s="14" t="s">
        <v>42</v>
      </c>
      <c r="D28" s="17">
        <v>0</v>
      </c>
      <c r="E28" s="8"/>
    </row>
    <row r="29" spans="1:7" ht="32.25" customHeight="1" x14ac:dyDescent="0.25">
      <c r="A29" s="8"/>
      <c r="B29" s="8"/>
      <c r="C29" s="14" t="s">
        <v>14</v>
      </c>
      <c r="D29" s="17"/>
      <c r="E29" s="8"/>
    </row>
    <row r="30" spans="1:7" ht="21.75" customHeight="1" x14ac:dyDescent="0.25">
      <c r="A30" s="8"/>
      <c r="B30" s="8"/>
      <c r="C30" s="8" t="s">
        <v>11</v>
      </c>
      <c r="D30" s="8">
        <v>2334</v>
      </c>
      <c r="E30" s="8"/>
    </row>
    <row r="31" spans="1:7" ht="17.25" customHeight="1" x14ac:dyDescent="0.25">
      <c r="A31" s="8"/>
      <c r="B31" s="8"/>
      <c r="C31" s="14" t="s">
        <v>20</v>
      </c>
      <c r="D31" s="17">
        <v>0</v>
      </c>
      <c r="E31" s="8"/>
    </row>
    <row r="32" spans="1:7" ht="28.5" customHeight="1" x14ac:dyDescent="0.25">
      <c r="A32" s="8"/>
      <c r="B32" s="8"/>
      <c r="C32" s="14" t="s">
        <v>47</v>
      </c>
      <c r="D32" s="17"/>
      <c r="E32" s="8"/>
    </row>
    <row r="33" spans="1:5" ht="30" x14ac:dyDescent="0.25">
      <c r="A33" s="8"/>
      <c r="B33" s="8"/>
      <c r="C33" s="14" t="s">
        <v>49</v>
      </c>
      <c r="D33" s="8"/>
      <c r="E33" s="8"/>
    </row>
    <row r="34" spans="1:5" ht="60" customHeight="1" x14ac:dyDescent="0.25">
      <c r="A34" s="8"/>
      <c r="B34" s="8"/>
      <c r="C34" s="14" t="s">
        <v>57</v>
      </c>
      <c r="D34" s="8">
        <v>15000</v>
      </c>
      <c r="E34" s="8"/>
    </row>
    <row r="35" spans="1:5" ht="30" customHeight="1" x14ac:dyDescent="0.25">
      <c r="A35" s="8"/>
      <c r="B35" s="8"/>
      <c r="C35" s="14" t="s">
        <v>43</v>
      </c>
      <c r="D35" s="17">
        <v>0</v>
      </c>
      <c r="E35" s="8"/>
    </row>
    <row r="36" spans="1:5" ht="27.75" customHeight="1" x14ac:dyDescent="0.25">
      <c r="A36" s="8"/>
      <c r="B36" s="8"/>
      <c r="C36" s="14" t="s">
        <v>46</v>
      </c>
      <c r="D36" s="17"/>
      <c r="E36" s="8"/>
    </row>
    <row r="37" spans="1:5" ht="45" x14ac:dyDescent="0.25">
      <c r="A37" s="8"/>
      <c r="B37" s="8"/>
      <c r="C37" s="36" t="s">
        <v>44</v>
      </c>
      <c r="D37" s="17"/>
      <c r="E37" s="8"/>
    </row>
    <row r="38" spans="1:5" x14ac:dyDescent="0.25">
      <c r="A38" s="10">
        <f>A5</f>
        <v>2986.29</v>
      </c>
      <c r="B38" s="10">
        <f>B5</f>
        <v>588203.73</v>
      </c>
      <c r="C38" s="11" t="s">
        <v>3</v>
      </c>
      <c r="D38" s="10">
        <f>D5+D10+D11+D13+D17+D12</f>
        <v>576830.02</v>
      </c>
      <c r="E38" s="10">
        <f>Таблица1[[#This Row],[Остаток денежных средств на расчетном счете на начало             месяца]]+Таблица1[[#This Row],[Поступило на расчетный счет за месяц]]-Таблица1[[#This Row],[Сумма расхода]]</f>
        <v>14360</v>
      </c>
    </row>
    <row r="39" spans="1:5" x14ac:dyDescent="0.25">
      <c r="A39" s="12"/>
      <c r="B39" s="12"/>
      <c r="C39" s="13"/>
      <c r="D39" s="12"/>
      <c r="E39" s="12"/>
    </row>
    <row r="40" spans="1:5" ht="51.75" x14ac:dyDescent="0.25">
      <c r="A40" s="15" t="s">
        <v>26</v>
      </c>
      <c r="B40" s="19" t="s">
        <v>31</v>
      </c>
      <c r="C40" s="13"/>
      <c r="D40" s="12"/>
      <c r="E40" s="12"/>
    </row>
    <row r="41" spans="1:5" x14ac:dyDescent="0.25">
      <c r="A41" s="21">
        <v>22930</v>
      </c>
      <c r="B41" s="20">
        <v>10000</v>
      </c>
      <c r="C41" s="14" t="s">
        <v>53</v>
      </c>
      <c r="D41" s="20">
        <v>19200</v>
      </c>
      <c r="E41" s="20">
        <f>Таблица1[[#This Row],[Остаток денежных средств на расчетном счете на начало             месяца]]+Таблица1[[#This Row],[Поступило на расчетный счет за месяц]]-Таблица1[[#This Row],[Сумма расхода]]</f>
        <v>13730</v>
      </c>
    </row>
    <row r="42" spans="1:5" x14ac:dyDescent="0.25">
      <c r="A42" s="15"/>
      <c r="B42" s="12"/>
      <c r="C42" s="13"/>
      <c r="D42" s="12"/>
      <c r="E42" s="12"/>
    </row>
    <row r="43" spans="1:5" ht="22.5" customHeight="1" x14ac:dyDescent="0.25">
      <c r="A43" s="29" t="s">
        <v>21</v>
      </c>
      <c r="B43" s="8"/>
      <c r="C43" s="14"/>
      <c r="D43" s="5"/>
      <c r="E43" s="5"/>
    </row>
    <row r="44" spans="1:5" ht="19.5" customHeight="1" x14ac:dyDescent="0.25">
      <c r="A44" s="5"/>
      <c r="B44" s="5"/>
      <c r="C44" s="4"/>
      <c r="D44" s="5"/>
      <c r="E44" s="5"/>
    </row>
    <row r="45" spans="1:5" x14ac:dyDescent="0.25">
      <c r="A45" s="29" t="s">
        <v>18</v>
      </c>
      <c r="B45" s="29" t="s">
        <v>19</v>
      </c>
      <c r="C45" s="14"/>
      <c r="D45" s="8"/>
      <c r="E45" s="8"/>
    </row>
    <row r="46" spans="1:5" ht="30" x14ac:dyDescent="0.25">
      <c r="A46" s="17">
        <v>7611246.7699999996</v>
      </c>
      <c r="B46" s="17">
        <v>185710.56</v>
      </c>
      <c r="C46" s="14" t="s">
        <v>22</v>
      </c>
      <c r="D46" s="16">
        <f>D47+D48+D49+D50</f>
        <v>2463151.7400000002</v>
      </c>
      <c r="E46" s="17">
        <f>Таблица1[[#This Row],[Остаток денежных средств на расчетном счете на начало             месяца]]+Таблица1[[#This Row],[Поступило на расчетный счет за месяц]]+B52-Таблица1[[#This Row],[Сумма расхода]]</f>
        <v>5333805.5899999989</v>
      </c>
    </row>
    <row r="47" spans="1:5" ht="30" x14ac:dyDescent="0.25">
      <c r="A47" s="6"/>
      <c r="B47" s="6"/>
      <c r="C47" s="18" t="s">
        <v>28</v>
      </c>
      <c r="D47" s="26">
        <v>0</v>
      </c>
      <c r="E47" s="27"/>
    </row>
    <row r="48" spans="1:5" ht="30" x14ac:dyDescent="0.25">
      <c r="A48" s="7"/>
      <c r="B48" s="5"/>
      <c r="C48" s="14" t="s">
        <v>34</v>
      </c>
      <c r="D48" s="16">
        <v>0</v>
      </c>
      <c r="E48" s="8"/>
    </row>
    <row r="49" spans="1:5" ht="60" x14ac:dyDescent="0.25">
      <c r="A49" s="9"/>
      <c r="B49" s="8"/>
      <c r="C49" s="14" t="s">
        <v>27</v>
      </c>
      <c r="D49" s="16">
        <v>0</v>
      </c>
      <c r="E49" s="8"/>
    </row>
    <row r="50" spans="1:5" ht="30" x14ac:dyDescent="0.25">
      <c r="A50" s="9"/>
      <c r="B50" s="8"/>
      <c r="C50" s="14" t="s">
        <v>29</v>
      </c>
      <c r="D50" s="17">
        <v>2463151.7400000002</v>
      </c>
      <c r="E50" s="8"/>
    </row>
    <row r="51" spans="1:5" ht="33" customHeight="1" x14ac:dyDescent="0.25">
      <c r="A51" s="7"/>
      <c r="B51" s="29" t="s">
        <v>51</v>
      </c>
      <c r="C51" s="4"/>
      <c r="D51" s="16">
        <v>3</v>
      </c>
      <c r="E51" s="8" t="s">
        <v>30</v>
      </c>
    </row>
    <row r="52" spans="1:5" x14ac:dyDescent="0.25">
      <c r="A52" s="25">
        <v>634401.01</v>
      </c>
      <c r="B52" s="17">
        <v>0</v>
      </c>
      <c r="C52" s="5"/>
      <c r="D52" s="8"/>
      <c r="E52" s="25">
        <f>Таблица1[[#This Row],[Остаток денежных средств на расчетном счете на начало             месяца]]+Таблица1[[#This Row],[Поступило на расчетный счет за месяц]]-Таблица1[[#This Row],[Сумма расхода]]</f>
        <v>634401.01</v>
      </c>
    </row>
    <row r="53" spans="1:5" x14ac:dyDescent="0.25">
      <c r="A53" s="9"/>
      <c r="B53" s="8"/>
      <c r="C53" s="8"/>
      <c r="D53" s="8"/>
      <c r="E53" s="8"/>
    </row>
    <row r="55" spans="1:5" x14ac:dyDescent="0.25">
      <c r="A55" s="9"/>
      <c r="B55" s="8"/>
    </row>
    <row r="56" spans="1:5" x14ac:dyDescent="0.25">
      <c r="A56" s="8"/>
      <c r="B56" s="8"/>
    </row>
    <row r="58" spans="1:5" x14ac:dyDescent="0.25">
      <c r="A58" s="29" t="s">
        <v>39</v>
      </c>
      <c r="B58" s="29" t="s">
        <v>54</v>
      </c>
    </row>
    <row r="59" spans="1:5" x14ac:dyDescent="0.25">
      <c r="A59" s="29"/>
    </row>
    <row r="60" spans="1:5" x14ac:dyDescent="0.25">
      <c r="C60" s="8" t="s">
        <v>37</v>
      </c>
      <c r="D60" s="8" t="s">
        <v>38</v>
      </c>
    </row>
    <row r="61" spans="1:5" ht="30" x14ac:dyDescent="0.25">
      <c r="C61" s="30" t="s">
        <v>28</v>
      </c>
      <c r="D61" s="33">
        <v>4344000</v>
      </c>
    </row>
    <row r="62" spans="1:5" ht="30" x14ac:dyDescent="0.25">
      <c r="C62" s="31" t="s">
        <v>34</v>
      </c>
      <c r="D62" s="33">
        <v>5131681</v>
      </c>
    </row>
    <row r="63" spans="1:5" ht="60" x14ac:dyDescent="0.25">
      <c r="C63" s="32" t="s">
        <v>27</v>
      </c>
      <c r="D63">
        <v>274093</v>
      </c>
    </row>
    <row r="64" spans="1:5" ht="30" x14ac:dyDescent="0.25">
      <c r="C64" s="31" t="s">
        <v>29</v>
      </c>
      <c r="D64" s="33">
        <v>4996563.74</v>
      </c>
    </row>
    <row r="66" spans="1:5" ht="15.75" x14ac:dyDescent="0.25">
      <c r="C66" s="29" t="s">
        <v>36</v>
      </c>
      <c r="D66" s="38">
        <f>D61+D62+D63+D64</f>
        <v>14746337.74</v>
      </c>
    </row>
    <row r="67" spans="1:5" x14ac:dyDescent="0.25">
      <c r="A67" s="34" t="s">
        <v>40</v>
      </c>
      <c r="B67" s="34"/>
      <c r="C67" s="34"/>
      <c r="D67" s="34"/>
      <c r="E67" s="34"/>
    </row>
    <row r="68" spans="1:5" x14ac:dyDescent="0.25">
      <c r="A68" s="9">
        <v>45678</v>
      </c>
    </row>
    <row r="69" spans="1:5" x14ac:dyDescent="0.25">
      <c r="A69" s="8" t="s">
        <v>7</v>
      </c>
      <c r="B69" s="8"/>
    </row>
  </sheetData>
  <pageMargins left="0.25" right="0.25" top="0.75" bottom="0.75" header="0.3" footer="0.3"/>
  <pageSetup paperSize="9" scale="93" fitToHeight="0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</dc:creator>
  <cp:lastModifiedBy>User</cp:lastModifiedBy>
  <cp:lastPrinted>2024-12-03T11:58:22Z</cp:lastPrinted>
  <dcterms:created xsi:type="dcterms:W3CDTF">2021-04-19T18:42:30Z</dcterms:created>
  <dcterms:modified xsi:type="dcterms:W3CDTF">2025-04-15T14:55:20Z</dcterms:modified>
  <cp:contentStatus/>
</cp:coreProperties>
</file>